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hariah/Library/Mobile Documents/com~apple~CloudDocs/Fortune Law Firm/Agents/Training/"/>
    </mc:Choice>
  </mc:AlternateContent>
  <xr:revisionPtr revIDLastSave="0" documentId="8_{10503FA0-52E6-0E47-A329-F285F49E2E32}" xr6:coauthVersionLast="47" xr6:coauthVersionMax="47" xr10:uidLastSave="{00000000-0000-0000-0000-000000000000}"/>
  <bookViews>
    <workbookView xWindow="36000" yWindow="-13700" windowWidth="76800" windowHeight="42700" xr2:uid="{E8354677-10E8-7A46-A9E2-22D7E9E9727E}"/>
  </bookViews>
  <sheets>
    <sheet name="Limits Calculator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C4" i="2" s="1"/>
  <c r="D23" i="2"/>
  <c r="P1" i="2" l="1"/>
  <c r="F12" i="2"/>
  <c r="E12" i="2"/>
  <c r="E13" i="2" s="1"/>
  <c r="Q2" i="2" s="1"/>
  <c r="D21" i="2"/>
  <c r="D22" i="2" s="1"/>
  <c r="C3" i="2" s="1"/>
  <c r="D19" i="2"/>
  <c r="E2" i="2" s="1"/>
  <c r="E3" i="2" l="1"/>
  <c r="Q1" i="2"/>
  <c r="D20" i="2"/>
  <c r="C2" i="2" s="1"/>
  <c r="E8" i="1"/>
  <c r="D8" i="1"/>
  <c r="C8" i="1"/>
  <c r="G8" i="1" l="1"/>
  <c r="F8" i="1"/>
  <c r="G6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tc={2F7F07B1-61FA-1845-AF48-346E03EB3CFF}</author>
  </authors>
  <commentList>
    <comment ref="C10" authorId="0" shapeId="0" xr:uid="{2F7F07B1-61FA-1845-AF48-346E03EB3CFF}">
      <text>
        <t>[Threaded comment]
Your version of Excel allows you to read this threaded comment; however, any edits to it will get removed if the file is opened in a newer version of Excel. Learn more: https://go.microsoft.com/fwlink/?linkid=870924
Comment:
    If you are only doing one contract, and the client is married, use combined income from both spouses. If you are doing a separate contract for each of them, then only use the income from the one spouse and do a separate sheet for the other spouse.</t>
      </text>
    </comment>
  </commentList>
</comments>
</file>

<file path=xl/sharedStrings.xml><?xml version="1.0" encoding="utf-8"?>
<sst xmlns="http://schemas.openxmlformats.org/spreadsheetml/2006/main" count="31" uniqueCount="29">
  <si>
    <t>Age</t>
  </si>
  <si>
    <t>Annual Income</t>
  </si>
  <si>
    <t>Maximum Estimated Death Benefit</t>
  </si>
  <si>
    <t>Min</t>
  </si>
  <si>
    <t>Max</t>
  </si>
  <si>
    <t>Min Multiplier</t>
  </si>
  <si>
    <t>Max Multiplier</t>
  </si>
  <si>
    <t>Existing Death Benefit</t>
  </si>
  <si>
    <t>Mutual Trust</t>
  </si>
  <si>
    <t>Penn Mutual</t>
  </si>
  <si>
    <t>Age:</t>
  </si>
  <si>
    <t>Annual Income:</t>
  </si>
  <si>
    <t>Liquid Assets:</t>
  </si>
  <si>
    <t>Total Roth Balance:</t>
  </si>
  <si>
    <t>Total Roth Contributions:</t>
  </si>
  <si>
    <t>Max Death Benefit:</t>
  </si>
  <si>
    <t>Total Death Benefit from Other Policies:</t>
  </si>
  <si>
    <t>Max Premium Contributions Total:</t>
  </si>
  <si>
    <t>Total Annual Premium Payments from Other Policies:</t>
  </si>
  <si>
    <t>Max Premium Contributions without cancelling other policy(ies):</t>
  </si>
  <si>
    <t>annual premium contribution limits</t>
  </si>
  <si>
    <t>qualified money annual contribution limits</t>
  </si>
  <si>
    <t>Available Death Benefit:</t>
  </si>
  <si>
    <t>Because the maximum qualified contribution exceeds your client's max premium payment, the money from a Roth account or cash can only be used if they either don't to a rollover or the rollover is spread out over enough years that their qualified contribution is less than the total premium contribution.</t>
  </si>
  <si>
    <t>Because the maximum qualified contribution exceeds your client's max premium payment, cash can only be used if they either don't to a rollover or the rollover is spread out over enough years that their qualified contribution is less than the total premium contribution.</t>
  </si>
  <si>
    <t>Your client can use cash in addition to the qualified money for premium in a given year.</t>
  </si>
  <si>
    <t>Total Cash to Be Contributed:</t>
  </si>
  <si>
    <t>Total from Roth without penalty</t>
  </si>
  <si>
    <t>If took everything from 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</si>
</sst>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0" fillId="2" borderId="0" xfId="0" applyFill="1"/>
    <xf numFmtId="0" fontId="0" fillId="2" borderId="0" xfId="0" applyFill="1" applyAlignment="1">
      <alignment horizontal="center"/>
    </xf>
    <xf numFmtId="44" fontId="0" fillId="3" borderId="0" xfId="1" applyFont="1" applyFill="1" applyAlignment="1">
      <alignment horizontal="center"/>
    </xf>
    <xf numFmtId="0" fontId="0" fillId="0" borderId="0" xfId="0" applyAlignment="1">
      <alignment horizontal="left"/>
    </xf>
    <xf numFmtId="6" fontId="0" fillId="0" borderId="0" xfId="1" applyNumberFormat="1" applyFont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3" fillId="5" borderId="0" xfId="0" applyFont="1" applyFill="1"/>
    <xf numFmtId="0" fontId="0" fillId="6" borderId="0" xfId="0" applyFill="1"/>
    <xf numFmtId="44" fontId="3" fillId="5" borderId="0" xfId="0" applyNumberFormat="1" applyFont="1" applyFill="1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44" fontId="0" fillId="5" borderId="0" xfId="1" applyFont="1" applyFill="1"/>
    <xf numFmtId="44" fontId="0" fillId="5" borderId="0" xfId="0" applyNumberFormat="1" applyFill="1"/>
    <xf numFmtId="0" fontId="0" fillId="6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6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ach Parry" id="{B747DB12-37AD-9842-9213-39C1F43F664E}" userId="S::zach@fortunefirm.com::2b5e17b1-8573-4596-888b-379c02e69fb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20-10-22T20:36:28.25" personId="{B747DB12-37AD-9842-9213-39C1F43F664E}" id="{2F7F07B1-61FA-1845-AF48-346E03EB3CFF}">
    <text>If you are only doing one contract, and the client is married, use combined income from both spouses. If you are doing a separate contract for each of them, then only use the income from the one spouse and do a separate sheet for the other spouse.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CD4B-3812-9C48-8F6F-E6179C2E7ABD}">
  <dimension ref="A1:AS86"/>
  <sheetViews>
    <sheetView tabSelected="1" zoomScale="200" zoomScaleNormal="200" workbookViewId="0">
      <selection activeCell="D12" sqref="D12"/>
    </sheetView>
  </sheetViews>
  <sheetFormatPr baseColWidth="10" defaultRowHeight="16" x14ac:dyDescent="0.2"/>
  <cols>
    <col min="3" max="3" width="60.33203125" bestFit="1" customWidth="1"/>
    <col min="4" max="4" width="20" bestFit="1" customWidth="1"/>
    <col min="5" max="5" width="10.83203125" customWidth="1"/>
    <col min="16" max="17" width="10.83203125" hidden="1" customWidth="1"/>
  </cols>
  <sheetData>
    <row r="1" spans="1:4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 t="str">
        <f>IF($D$12&gt;0,P2,P3)</f>
        <v>Because the maximum qualified contribution exceeds your client's max premium payment, the money from a Roth account or cash can only be used if they either don't to a rollover or the rollover is spread out over enough years that their qualified contribution is less than the total premium contribution.</v>
      </c>
      <c r="Q1" s="8" t="str">
        <f>IF($D$12&gt;0,Q2,Q3)</f>
        <v>Your client can use money from a Roth  (but only $24,300, which is the $18,000 in contributions plus $6,300 from growth after a $0,700 penalty) or cash in addition to the qualified money for premium in a given year.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x14ac:dyDescent="0.2">
      <c r="A2" s="8"/>
      <c r="B2" s="8"/>
      <c r="C2" s="11" t="str">
        <f>"Right now, your client can qualify for about $"&amp;TEXT(D20,"0,000")&amp;" in death benefit."</f>
        <v>Right now, your client can qualify for about $2,750,000 in death benefit.</v>
      </c>
      <c r="D2" s="11"/>
      <c r="E2" s="11" t="str">
        <f>IF(D15&gt;0,"If your client were willing to cancel their other policy(ies), they would be able to qualify for "&amp;TEXT(D19,"$0,000")&amp;" in death benefit.","")</f>
        <v>If your client were willing to cancel their other policy(ies), they would be able to qualify for $3,750,000 in death benefit.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 t="s">
        <v>23</v>
      </c>
      <c r="Q2" s="11" t="str">
        <f>"Your client can use money from a Roth  (but only $"&amp;TEXT(E13,"0,000")&amp;", which is the $"&amp;TEXT(D13,"0,000")&amp;" in contributions plus $"&amp;TEXT(E12,"0,000")&amp;" from growth after a $"&amp;TEXT(F12,"0,000")&amp;" penalty) or cash in addition to the qualified money for premium in a given year."</f>
        <v>Your client can use money from a Roth  (but only $24,300, which is the $18,000 in contributions plus $6,300 from growth after a $0,700 penalty) or cash in addition to the qualified money for premium in a given year.</v>
      </c>
      <c r="R2" s="11"/>
      <c r="S2" s="11"/>
      <c r="T2" s="11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x14ac:dyDescent="0.2">
      <c r="A3" s="8"/>
      <c r="B3" s="8"/>
      <c r="C3" s="11" t="str">
        <f>"The most your client can qualify for in annual premiums is $"&amp;TEXT(D22,"0,000"&amp;".")</f>
        <v>The most your client can qualify for in annual premiums is $39,879.</v>
      </c>
      <c r="D3" s="11"/>
      <c r="E3" s="11" t="str">
        <f>IF(D16&gt;0,"If your client were willing to cancel their other policy(ies), they would be able to qualify for "&amp;TEXT(D21,"$0,000")&amp;" in total premium.","")</f>
        <v>If your client were willing to cancel their other policy(ies), they would be able to qualify for $40,179 in total premium.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 t="s">
        <v>24</v>
      </c>
      <c r="Q3" s="11" t="s">
        <v>25</v>
      </c>
      <c r="R3" s="11"/>
      <c r="S3" s="11"/>
      <c r="T3" s="11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65" customHeight="1" x14ac:dyDescent="0.2">
      <c r="A4" s="8"/>
      <c r="B4" s="8"/>
      <c r="C4" s="20" t="str">
        <f>IF(D12&gt;0,"If the Roth is at least 5 years old and the client is 59 1/2, the total balance can be used without taxes or penalty. Otherwise, the client can use "&amp;TEXT(D24,"$0,000")&amp;", which is all of the contributions ("&amp;TEXT(D13,"$0,000")&amp;") plus 90% of the growth ("&amp;TEXT(D24-D23,"$0,000")&amp;") (there is a 10% penalty on the growth).","")</f>
        <v>If the Roth is at least 5 years old and the client is 59 1/2, the total balance can be used without taxes or penalty. Otherwise, the client can use $24,300, which is all of the contributions ($18,000) plus 90% of the growth ($6,300) (there is a 10% penalty on the growth).</v>
      </c>
      <c r="D4" s="1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x14ac:dyDescent="0.2">
      <c r="A9" s="8"/>
      <c r="B9" s="8"/>
      <c r="C9" s="7" t="s">
        <v>10</v>
      </c>
      <c r="D9" s="13">
        <v>42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x14ac:dyDescent="0.2">
      <c r="A10" s="8"/>
      <c r="B10" s="8"/>
      <c r="C10" s="7" t="s">
        <v>11</v>
      </c>
      <c r="D10" s="14">
        <v>150000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x14ac:dyDescent="0.2">
      <c r="A11" s="8"/>
      <c r="B11" s="8"/>
      <c r="C11" s="7" t="s">
        <v>12</v>
      </c>
      <c r="D11" s="14">
        <v>75000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x14ac:dyDescent="0.2">
      <c r="A12" s="8"/>
      <c r="B12" s="8"/>
      <c r="C12" s="7" t="s">
        <v>13</v>
      </c>
      <c r="D12" s="14">
        <v>25000</v>
      </c>
      <c r="E12" s="12">
        <f>(D12-D13)*0.9</f>
        <v>6300</v>
      </c>
      <c r="F12" s="12">
        <f>(D12-D13)*0.1</f>
        <v>700</v>
      </c>
      <c r="G12" s="9"/>
      <c r="H12" s="9"/>
      <c r="I12" s="9"/>
      <c r="J12" s="9"/>
      <c r="K12" s="9"/>
      <c r="L12" s="9"/>
      <c r="M12" s="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x14ac:dyDescent="0.2">
      <c r="A13" s="8"/>
      <c r="B13" s="8"/>
      <c r="C13" s="7" t="s">
        <v>14</v>
      </c>
      <c r="D13" s="14">
        <v>18000</v>
      </c>
      <c r="E13" s="12">
        <f>D13+E12</f>
        <v>24300</v>
      </c>
      <c r="F13" s="10"/>
      <c r="G13" s="9"/>
      <c r="H13" s="9"/>
      <c r="I13" s="9"/>
      <c r="J13" s="9"/>
      <c r="K13" s="9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x14ac:dyDescent="0.2">
      <c r="A14" s="8"/>
      <c r="B14" s="8"/>
      <c r="C14" s="7" t="s">
        <v>26</v>
      </c>
      <c r="D14" s="14">
        <v>100000</v>
      </c>
      <c r="E14" s="9"/>
      <c r="F14" s="9"/>
      <c r="G14" s="9"/>
      <c r="H14" s="9"/>
      <c r="I14" s="9"/>
      <c r="J14" s="9"/>
      <c r="K14" s="9"/>
      <c r="L14" s="9"/>
      <c r="M14" s="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x14ac:dyDescent="0.2">
      <c r="A15" s="8"/>
      <c r="B15" s="8"/>
      <c r="C15" s="7" t="s">
        <v>16</v>
      </c>
      <c r="D15" s="14">
        <v>1000000</v>
      </c>
      <c r="E15" s="9"/>
      <c r="F15" s="9"/>
      <c r="G15" s="9"/>
      <c r="H15" s="9"/>
      <c r="I15" s="9"/>
      <c r="J15" s="9"/>
      <c r="K15" s="9"/>
      <c r="L15" s="9"/>
      <c r="M15" s="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x14ac:dyDescent="0.2">
      <c r="A16" s="8"/>
      <c r="B16" s="8"/>
      <c r="C16" s="7" t="s">
        <v>18</v>
      </c>
      <c r="D16" s="14">
        <v>300</v>
      </c>
      <c r="E16" s="9"/>
      <c r="F16" s="9"/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x14ac:dyDescent="0.2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x14ac:dyDescent="0.2">
      <c r="A18" s="8"/>
      <c r="B18" s="8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idden="1" x14ac:dyDescent="0.2">
      <c r="A19" s="8"/>
      <c r="B19" s="8"/>
      <c r="C19" s="8" t="s">
        <v>15</v>
      </c>
      <c r="D19" s="15">
        <f>(VLOOKUP(D9,Sheet1!J12:L17,2,1)*D10)</f>
        <v>3750000</v>
      </c>
      <c r="E19" s="9"/>
      <c r="F19" s="9"/>
      <c r="G19" s="9"/>
      <c r="H19" s="9"/>
      <c r="I19" s="9"/>
      <c r="J19" s="9"/>
      <c r="K19" s="9"/>
      <c r="L19" s="9"/>
      <c r="M19" s="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idden="1" x14ac:dyDescent="0.2">
      <c r="A20" s="8"/>
      <c r="B20" s="8"/>
      <c r="C20" s="8" t="s">
        <v>22</v>
      </c>
      <c r="D20" s="15">
        <f>D19-D15</f>
        <v>2750000</v>
      </c>
      <c r="E20" s="9"/>
      <c r="F20" s="9"/>
      <c r="G20" s="9"/>
      <c r="H20" s="9"/>
      <c r="I20" s="9"/>
      <c r="J20" s="9"/>
      <c r="K20" s="9"/>
      <c r="L20" s="9"/>
      <c r="M20" s="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idden="1" x14ac:dyDescent="0.2">
      <c r="A21" s="8"/>
      <c r="B21" s="8"/>
      <c r="C21" s="8" t="s">
        <v>17</v>
      </c>
      <c r="D21" s="15">
        <f>ROUND((D10/4)+(D11/28),2)</f>
        <v>40178.57</v>
      </c>
      <c r="E21" s="10" t="s">
        <v>20</v>
      </c>
      <c r="F21" s="10"/>
      <c r="G21" s="10"/>
      <c r="H21" s="10"/>
      <c r="I21" s="9"/>
      <c r="J21" s="9"/>
      <c r="K21" s="9"/>
      <c r="L21" s="9"/>
      <c r="M21" s="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idden="1" x14ac:dyDescent="0.2">
      <c r="A22" s="8"/>
      <c r="B22" s="8"/>
      <c r="C22" s="8" t="s">
        <v>19</v>
      </c>
      <c r="D22" s="16">
        <f>ROUND(D21-D16,2)</f>
        <v>39878.57</v>
      </c>
      <c r="E22" s="10" t="s">
        <v>20</v>
      </c>
      <c r="F22" s="10"/>
      <c r="G22" s="10"/>
      <c r="H22" s="10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idden="1" x14ac:dyDescent="0.2">
      <c r="A23" s="8"/>
      <c r="B23" s="8"/>
      <c r="C23" s="8" t="s">
        <v>27</v>
      </c>
      <c r="D23" s="15">
        <f>D13</f>
        <v>18000</v>
      </c>
      <c r="E23" s="10" t="s">
        <v>21</v>
      </c>
      <c r="F23" s="10"/>
      <c r="G23" s="10"/>
      <c r="H23" s="10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idden="1" x14ac:dyDescent="0.2">
      <c r="A24" s="8"/>
      <c r="B24" s="8"/>
      <c r="C24" s="8" t="s">
        <v>28</v>
      </c>
      <c r="D24" s="16">
        <f>D13+((D12-D13)*0.9)</f>
        <v>24300</v>
      </c>
      <c r="E24" s="9"/>
      <c r="F24" s="9"/>
      <c r="G24" s="9"/>
      <c r="H24" s="9"/>
      <c r="I24" s="9"/>
      <c r="J24" s="9"/>
      <c r="K24" s="9"/>
      <c r="L24" s="9"/>
      <c r="M24" s="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x14ac:dyDescent="0.2">
      <c r="A25" s="8"/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x14ac:dyDescent="0.2">
      <c r="A26" s="8"/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x14ac:dyDescent="0.2">
      <c r="A27" s="8"/>
      <c r="B27" s="8"/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x14ac:dyDescent="0.2">
      <c r="A28" s="8"/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">
      <c r="A29" s="8"/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2">
      <c r="A30" s="8"/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x14ac:dyDescent="0.2">
      <c r="A31" s="8"/>
      <c r="B31" s="8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x14ac:dyDescent="0.2">
      <c r="A32" s="8"/>
      <c r="B32" s="8"/>
      <c r="C32" s="8"/>
      <c r="D32" s="8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x14ac:dyDescent="0.2">
      <c r="A33" s="8"/>
      <c r="B33" s="8"/>
      <c r="C33" s="8"/>
      <c r="D33" s="8"/>
      <c r="E33" s="9"/>
      <c r="F33" s="9"/>
      <c r="G33" s="9"/>
      <c r="H33" s="9"/>
      <c r="I33" s="9"/>
      <c r="J33" s="9"/>
      <c r="K33" s="9"/>
      <c r="L33" s="9"/>
      <c r="M33" s="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</sheetData>
  <mergeCells count="1">
    <mergeCell ref="E4:R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7112A-8F73-5549-B9A9-574D610E0A3E}">
  <dimension ref="B4:L17"/>
  <sheetViews>
    <sheetView topLeftCell="A2" zoomScale="150" workbookViewId="0">
      <selection activeCell="F8" sqref="F8"/>
    </sheetView>
  </sheetViews>
  <sheetFormatPr baseColWidth="10" defaultRowHeight="16" x14ac:dyDescent="0.2"/>
  <cols>
    <col min="4" max="4" width="14" bestFit="1" customWidth="1"/>
    <col min="5" max="5" width="13.33203125" customWidth="1"/>
    <col min="6" max="6" width="15" bestFit="1" customWidth="1"/>
    <col min="7" max="7" width="17.83203125" customWidth="1"/>
  </cols>
  <sheetData>
    <row r="4" spans="2:12" x14ac:dyDescent="0.2">
      <c r="C4" s="2"/>
      <c r="D4" s="2"/>
      <c r="E4" s="19" t="s">
        <v>7</v>
      </c>
      <c r="F4" s="18" t="s">
        <v>2</v>
      </c>
      <c r="G4" s="18"/>
      <c r="J4" t="s">
        <v>0</v>
      </c>
      <c r="K4" t="s">
        <v>5</v>
      </c>
      <c r="L4" t="s">
        <v>6</v>
      </c>
    </row>
    <row r="5" spans="2:12" x14ac:dyDescent="0.2">
      <c r="C5" s="2" t="s">
        <v>0</v>
      </c>
      <c r="D5" s="2" t="s">
        <v>1</v>
      </c>
      <c r="E5" s="19"/>
      <c r="F5" s="3" t="s">
        <v>3</v>
      </c>
      <c r="G5" s="3" t="s">
        <v>4</v>
      </c>
      <c r="J5">
        <v>0</v>
      </c>
      <c r="K5">
        <v>25</v>
      </c>
      <c r="L5">
        <v>25</v>
      </c>
    </row>
    <row r="6" spans="2:12" x14ac:dyDescent="0.2">
      <c r="B6" t="s">
        <v>8</v>
      </c>
      <c r="C6" s="5">
        <v>40</v>
      </c>
      <c r="D6" s="1">
        <v>500000</v>
      </c>
      <c r="E6" s="6">
        <v>1800000</v>
      </c>
      <c r="F6" s="4">
        <f>(VLOOKUP(C6,J5:L10,2,1)*D6)-E6</f>
        <v>10700000</v>
      </c>
      <c r="G6" s="4">
        <f>(VLOOKUP(C6,J5:L10,3,1)*D6)-E6</f>
        <v>10700000</v>
      </c>
      <c r="J6">
        <v>41</v>
      </c>
      <c r="K6">
        <v>20</v>
      </c>
      <c r="L6">
        <v>20</v>
      </c>
    </row>
    <row r="7" spans="2:12" x14ac:dyDescent="0.2">
      <c r="C7" s="2"/>
      <c r="D7" s="2"/>
      <c r="E7" s="2"/>
      <c r="F7" s="2"/>
      <c r="G7" s="2"/>
      <c r="J7">
        <v>51</v>
      </c>
      <c r="K7">
        <v>15</v>
      </c>
      <c r="L7">
        <v>15</v>
      </c>
    </row>
    <row r="8" spans="2:12" x14ac:dyDescent="0.2">
      <c r="B8" t="s">
        <v>9</v>
      </c>
      <c r="C8" s="5">
        <f>C6</f>
        <v>40</v>
      </c>
      <c r="D8" s="1">
        <f>D6</f>
        <v>500000</v>
      </c>
      <c r="E8" s="6">
        <f>E6</f>
        <v>1800000</v>
      </c>
      <c r="F8" s="4">
        <f>(VLOOKUP(C8,J12:L17,2,1)*D8)-E8</f>
        <v>13200000</v>
      </c>
      <c r="G8" s="4">
        <f>(VLOOKUP(C8,J12:L17,3,1)*D8)-E8</f>
        <v>13200000</v>
      </c>
      <c r="J8">
        <v>61</v>
      </c>
      <c r="K8">
        <v>7</v>
      </c>
      <c r="L8">
        <v>10</v>
      </c>
    </row>
    <row r="9" spans="2:12" x14ac:dyDescent="0.2">
      <c r="J9">
        <v>66</v>
      </c>
      <c r="K9">
        <v>3</v>
      </c>
      <c r="L9">
        <v>5</v>
      </c>
    </row>
    <row r="10" spans="2:12" x14ac:dyDescent="0.2">
      <c r="J10">
        <v>70</v>
      </c>
    </row>
    <row r="12" spans="2:12" x14ac:dyDescent="0.2">
      <c r="J12">
        <v>0</v>
      </c>
      <c r="K12">
        <v>30</v>
      </c>
      <c r="L12">
        <v>30</v>
      </c>
    </row>
    <row r="13" spans="2:12" x14ac:dyDescent="0.2">
      <c r="J13">
        <v>41</v>
      </c>
      <c r="K13">
        <v>25</v>
      </c>
      <c r="L13">
        <v>25</v>
      </c>
    </row>
    <row r="14" spans="2:12" x14ac:dyDescent="0.2">
      <c r="J14">
        <v>46</v>
      </c>
      <c r="K14">
        <v>20</v>
      </c>
      <c r="L14">
        <v>20</v>
      </c>
    </row>
    <row r="15" spans="2:12" x14ac:dyDescent="0.2">
      <c r="J15">
        <v>56</v>
      </c>
      <c r="K15">
        <v>15</v>
      </c>
      <c r="L15">
        <v>15</v>
      </c>
    </row>
    <row r="16" spans="2:12" x14ac:dyDescent="0.2">
      <c r="J16">
        <v>61</v>
      </c>
      <c r="K16">
        <v>10</v>
      </c>
      <c r="L16">
        <v>10</v>
      </c>
    </row>
    <row r="17" spans="10:10" x14ac:dyDescent="0.2">
      <c r="J17">
        <v>71</v>
      </c>
    </row>
  </sheetData>
  <mergeCells count="2">
    <mergeCell ref="F4:G4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Limits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Parry</dc:creator>
  <cp:lastModifiedBy>Microsoft Office User</cp:lastModifiedBy>
  <dcterms:created xsi:type="dcterms:W3CDTF">2019-11-12T17:51:27Z</dcterms:created>
  <dcterms:modified xsi:type="dcterms:W3CDTF">2023-01-10T22:03:55Z</dcterms:modified>
</cp:coreProperties>
</file>